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8848\Downloads\"/>
    </mc:Choice>
  </mc:AlternateContent>
  <bookViews>
    <workbookView xWindow="0" yWindow="0" windowWidth="28800" windowHeight="13120" firstSheet="1" activeTab="1"/>
  </bookViews>
  <sheets>
    <sheet name="Gns løn phd" sheetId="2" state="hidden" r:id="rId1"/>
    <sheet name="Budget og Finansieringsplan" sheetId="3" r:id="rId2"/>
    <sheet name="Eksempel, budget og finansierin" sheetId="4" r:id="rId3"/>
  </sheets>
  <definedNames>
    <definedName name="_xlnm.Print_Area" localSheetId="1">'Budget og Finansieringsplan'!$A$1:$H$63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4" l="1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26" i="4"/>
  <c r="H13" i="4"/>
  <c r="H12" i="4"/>
  <c r="H11" i="4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B36" i="3"/>
  <c r="H26" i="3"/>
  <c r="H11" i="3"/>
  <c r="H13" i="3"/>
  <c r="H12" i="3"/>
  <c r="H15" i="4" l="1"/>
  <c r="H15" i="3"/>
  <c r="H15" i="2" l="1"/>
  <c r="G15" i="2"/>
  <c r="F15" i="2"/>
  <c r="E15" i="2"/>
  <c r="D15" i="2"/>
  <c r="C15" i="2"/>
  <c r="B15" i="2"/>
  <c r="F13" i="2"/>
  <c r="F12" i="2"/>
  <c r="F11" i="2"/>
  <c r="E13" i="2"/>
  <c r="E12" i="2"/>
  <c r="E11" i="2"/>
  <c r="D13" i="2"/>
  <c r="D12" i="2"/>
  <c r="D11" i="2"/>
  <c r="C13" i="2"/>
  <c r="C12" i="2"/>
  <c r="C11" i="2"/>
  <c r="B13" i="2"/>
  <c r="B12" i="2"/>
  <c r="B11" i="2"/>
  <c r="G11" i="2"/>
  <c r="G12" i="2"/>
  <c r="G13" i="2"/>
  <c r="H13" i="2"/>
  <c r="H12" i="2"/>
  <c r="H11" i="2"/>
</calcChain>
</file>

<file path=xl/sharedStrings.xml><?xml version="1.0" encoding="utf-8"?>
<sst xmlns="http://schemas.openxmlformats.org/spreadsheetml/2006/main" count="101" uniqueCount="50">
  <si>
    <t>Studieafgift</t>
  </si>
  <si>
    <t>Anciennitet</t>
  </si>
  <si>
    <t>Lav</t>
  </si>
  <si>
    <t>Middel</t>
  </si>
  <si>
    <t>Høj</t>
  </si>
  <si>
    <t>Gns løn til Ph.d.studerede pr. måned</t>
  </si>
  <si>
    <t>Gns løn til Ph.d.studerede pr. år</t>
  </si>
  <si>
    <t>Institut for Folkesundhed</t>
  </si>
  <si>
    <t>Finansieringsplan</t>
  </si>
  <si>
    <t>Budgettet skal indeholde løn, studieafgift, arbejdspladsbetaling og evt. driftsudgifter.</t>
  </si>
  <si>
    <t>Budget</t>
  </si>
  <si>
    <t>År 1</t>
  </si>
  <si>
    <t xml:space="preserve">År 2 </t>
  </si>
  <si>
    <t xml:space="preserve">År 3 </t>
  </si>
  <si>
    <t>I alt</t>
  </si>
  <si>
    <r>
      <t>Driftsudgifter</t>
    </r>
    <r>
      <rPr>
        <sz val="9"/>
        <color theme="1"/>
        <rFont val="Calibri"/>
        <family val="2"/>
        <scheme val="minor"/>
      </rPr>
      <t xml:space="preserve"> (se note 3)</t>
    </r>
  </si>
  <si>
    <r>
      <t>Arbejdspladsbetaling</t>
    </r>
    <r>
      <rPr>
        <sz val="9"/>
        <color theme="1"/>
        <rFont val="Calibri"/>
        <family val="2"/>
        <scheme val="minor"/>
      </rPr>
      <t xml:space="preserve"> (se note 2)</t>
    </r>
  </si>
  <si>
    <r>
      <t xml:space="preserve">Løn </t>
    </r>
    <r>
      <rPr>
        <sz val="9"/>
        <color theme="1"/>
        <rFont val="Calibri"/>
        <family val="2"/>
        <scheme val="minor"/>
      </rPr>
      <t>(se note 1)</t>
    </r>
  </si>
  <si>
    <t>Budget og Finansieringsplan</t>
  </si>
  <si>
    <t>(skal angives)</t>
  </si>
  <si>
    <t>Beløb</t>
  </si>
  <si>
    <t>Kilde (se note 4)</t>
  </si>
  <si>
    <t>skal udfyldes med AU projektnr eller bevillingsskrivelsen vedlægges</t>
  </si>
  <si>
    <t>Forud for ansættelse som Ph.d. studerende ved Institut for Folkesundhed, skal der udarbejdes et budget samt en</t>
  </si>
  <si>
    <t>Lønudgifter afhænger af ancienitet og den præcise løn udregnes først ved ansættelse. I forhold til budgettet skal der</t>
  </si>
  <si>
    <t>tages udgangspunkt i nedenstående gns.tal. på AU udgiften til løn.</t>
  </si>
  <si>
    <t>Noter</t>
  </si>
  <si>
    <t>Note 1:</t>
  </si>
  <si>
    <t>Note 2:</t>
  </si>
  <si>
    <t xml:space="preserve">Der betales arbejdsplads betaling på 30.000 kr om året. </t>
  </si>
  <si>
    <t xml:space="preserve">gebyret. </t>
  </si>
  <si>
    <t>Hvis der opnås medfinansiering med IFS's Ph.d. midler bortfalder første års arbejdspladsgebyr og der skal således kun</t>
  </si>
  <si>
    <t>betales afbejdspladsgebyr i år 2 og 3.</t>
  </si>
  <si>
    <t>Note 3:</t>
  </si>
  <si>
    <t>Hvis der er projektspecifikke driftsudgifter eller rejse/konference udgifter, angives det under denne post.</t>
  </si>
  <si>
    <t>Note 4:</t>
  </si>
  <si>
    <t>finansieringsplan.</t>
  </si>
  <si>
    <t>Finansieringskilderne skal angives, enten ved opgivelse af projektnr hvis bevillingen er en eksisternde bevilling, eller ved</t>
  </si>
  <si>
    <t xml:space="preserve">at angive og vedlægge kopi af bevillingsskrivelse. </t>
  </si>
  <si>
    <t>Summen af finansieringskilder skal være lig med budgettets samlede udgifter.</t>
  </si>
  <si>
    <t>Tilskud fra IFS</t>
  </si>
  <si>
    <t>Bevilling fra XXX</t>
  </si>
  <si>
    <t>Bevilling fra YYY</t>
  </si>
  <si>
    <t>Underskrift</t>
  </si>
  <si>
    <t xml:space="preserve">Institutleder Ole Bækgaard Nielsen  el. </t>
  </si>
  <si>
    <t>Institutsekretariatsleder Annette Bachmann</t>
  </si>
  <si>
    <t>Evt. spørgsmål til udfyldelse at skemaet kan rettes til Pernille Vilholm Ibsen mail: pernille.vilholm.ibsen@au.dk</t>
  </si>
  <si>
    <t>Hvis der er overhead på min. 25 % på de eksterne bevillinger som helt eller delvist finansierer ph.d. forløbet, bortfalder arbejdsplads-</t>
  </si>
  <si>
    <t>Opået tilskud fra IFS's Ph.d. midler angives ligeledes under finansieringskilder.</t>
  </si>
  <si>
    <t>Budgettet skal indeholde løn, studieafgift, arbejdspladsbetaling og driftsudgifter.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</si>
</sst>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9" xfId="0" applyFont="1" applyFill="1" applyBorder="1"/>
    <xf numFmtId="0" fontId="2" fillId="0" borderId="0" xfId="0" applyFont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8" xfId="1" applyNumberFormat="1" applyFont="1" applyFill="1" applyBorder="1"/>
    <xf numFmtId="164" fontId="3" fillId="0" borderId="10" xfId="1" applyNumberFormat="1" applyFont="1" applyFill="1" applyBorder="1"/>
    <xf numFmtId="164" fontId="3" fillId="0" borderId="11" xfId="1" applyNumberFormat="1" applyFont="1" applyFill="1" applyBorder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3" borderId="14" xfId="0" applyFill="1" applyBorder="1"/>
    <xf numFmtId="0" fontId="0" fillId="3" borderId="15" xfId="0" applyFill="1" applyBorder="1"/>
    <xf numFmtId="0" fontId="0" fillId="3" borderId="17" xfId="0" applyFill="1" applyBorder="1"/>
    <xf numFmtId="0" fontId="0" fillId="3" borderId="18" xfId="0" applyFill="1" applyBorder="1"/>
    <xf numFmtId="164" fontId="2" fillId="0" borderId="7" xfId="1" applyNumberFormat="1" applyFont="1" applyBorder="1"/>
    <xf numFmtId="164" fontId="2" fillId="0" borderId="10" xfId="1" applyNumberFormat="1" applyFont="1" applyBorder="1"/>
    <xf numFmtId="0" fontId="0" fillId="0" borderId="19" xfId="0" applyBorder="1"/>
    <xf numFmtId="0" fontId="0" fillId="0" borderId="12" xfId="0" applyBorder="1"/>
    <xf numFmtId="165" fontId="2" fillId="0" borderId="10" xfId="0" applyNumberFormat="1" applyFont="1" applyBorder="1"/>
    <xf numFmtId="164" fontId="0" fillId="3" borderId="7" xfId="1" applyNumberFormat="1" applyFont="1" applyFill="1" applyBorder="1"/>
    <xf numFmtId="0" fontId="8" fillId="3" borderId="14" xfId="0" applyFont="1" applyFill="1" applyBorder="1"/>
    <xf numFmtId="164" fontId="0" fillId="3" borderId="15" xfId="1" applyNumberFormat="1" applyFont="1" applyFill="1" applyBorder="1"/>
    <xf numFmtId="0" fontId="2" fillId="0" borderId="20" xfId="0" applyFont="1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9" xfId="0" applyFont="1" applyBorder="1"/>
    <xf numFmtId="0" fontId="0" fillId="3" borderId="13" xfId="0" applyFont="1" applyFill="1" applyBorder="1"/>
    <xf numFmtId="0" fontId="0" fillId="3" borderId="16" xfId="0" applyFont="1" applyFill="1" applyBorder="1"/>
    <xf numFmtId="0" fontId="0" fillId="0" borderId="21" xfId="0" applyBorder="1"/>
    <xf numFmtId="0" fontId="9" fillId="0" borderId="0" xfId="0" applyFont="1"/>
    <xf numFmtId="0" fontId="5" fillId="0" borderId="0" xfId="0" applyFont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164" fontId="10" fillId="0" borderId="5" xfId="1" applyNumberFormat="1" applyFont="1" applyFill="1" applyBorder="1"/>
    <xf numFmtId="164" fontId="10" fillId="0" borderId="6" xfId="1" applyNumberFormat="1" applyFont="1" applyFill="1" applyBorder="1"/>
    <xf numFmtId="164" fontId="10" fillId="0" borderId="7" xfId="1" applyNumberFormat="1" applyFont="1" applyFill="1" applyBorder="1"/>
    <xf numFmtId="164" fontId="10" fillId="0" borderId="8" xfId="1" applyNumberFormat="1" applyFont="1" applyFill="1" applyBorder="1"/>
    <xf numFmtId="0" fontId="9" fillId="2" borderId="9" xfId="0" applyFont="1" applyFill="1" applyBorder="1"/>
    <xf numFmtId="164" fontId="10" fillId="0" borderId="10" xfId="1" applyNumberFormat="1" applyFont="1" applyFill="1" applyBorder="1"/>
    <xf numFmtId="164" fontId="10" fillId="0" borderId="11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A9" sqref="A9:H13"/>
    </sheetView>
  </sheetViews>
  <sheetFormatPr defaultRowHeight="14.5" x14ac:dyDescent="0.35"/>
  <cols>
    <col min="1" max="1" width="17.54296875" customWidth="1"/>
    <col min="2" max="8" width="11.54296875" bestFit="1" customWidth="1"/>
  </cols>
  <sheetData>
    <row r="2" spans="1:8" ht="15" thickBot="1" x14ac:dyDescent="0.4">
      <c r="A2" s="6" t="s">
        <v>5</v>
      </c>
    </row>
    <row r="3" spans="1:8" ht="15" thickBot="1" x14ac:dyDescent="0.4">
      <c r="A3" s="1" t="s">
        <v>1</v>
      </c>
      <c r="B3" s="2">
        <v>2020</v>
      </c>
      <c r="C3" s="2">
        <v>2021</v>
      </c>
      <c r="D3" s="2">
        <v>2022</v>
      </c>
      <c r="E3" s="2">
        <v>2023</v>
      </c>
      <c r="F3" s="2">
        <v>2024</v>
      </c>
      <c r="G3" s="2">
        <v>2025</v>
      </c>
      <c r="H3" s="3">
        <v>2026</v>
      </c>
    </row>
    <row r="4" spans="1:8" x14ac:dyDescent="0.35">
      <c r="A4" s="4" t="s">
        <v>2</v>
      </c>
      <c r="B4" s="7">
        <v>34600</v>
      </c>
      <c r="C4" s="7">
        <v>35300</v>
      </c>
      <c r="D4" s="7">
        <v>36000</v>
      </c>
      <c r="E4" s="7">
        <v>36800</v>
      </c>
      <c r="F4" s="7">
        <v>37500</v>
      </c>
      <c r="G4" s="7">
        <v>38200</v>
      </c>
      <c r="H4" s="8">
        <v>39000</v>
      </c>
    </row>
    <row r="5" spans="1:8" x14ac:dyDescent="0.35">
      <c r="A5" s="4" t="s">
        <v>3</v>
      </c>
      <c r="B5" s="9">
        <v>41000</v>
      </c>
      <c r="C5" s="9">
        <v>41800</v>
      </c>
      <c r="D5" s="9">
        <v>42600</v>
      </c>
      <c r="E5" s="9">
        <v>43500</v>
      </c>
      <c r="F5" s="9">
        <v>44300</v>
      </c>
      <c r="G5" s="9">
        <v>45200</v>
      </c>
      <c r="H5" s="10">
        <v>46100</v>
      </c>
    </row>
    <row r="6" spans="1:8" ht="15" thickBot="1" x14ac:dyDescent="0.4">
      <c r="A6" s="5" t="s">
        <v>4</v>
      </c>
      <c r="B6" s="11">
        <v>45200</v>
      </c>
      <c r="C6" s="11">
        <v>46100</v>
      </c>
      <c r="D6" s="11">
        <v>47000</v>
      </c>
      <c r="E6" s="11">
        <v>47900</v>
      </c>
      <c r="F6" s="11">
        <v>48900</v>
      </c>
      <c r="G6" s="11">
        <v>49900</v>
      </c>
      <c r="H6" s="12">
        <v>50900</v>
      </c>
    </row>
    <row r="9" spans="1:8" ht="15" thickBot="1" x14ac:dyDescent="0.4">
      <c r="A9" s="6" t="s">
        <v>6</v>
      </c>
    </row>
    <row r="10" spans="1:8" ht="15" thickBot="1" x14ac:dyDescent="0.4">
      <c r="A10" s="1" t="s">
        <v>1</v>
      </c>
      <c r="B10" s="2">
        <v>2020</v>
      </c>
      <c r="C10" s="2">
        <v>2021</v>
      </c>
      <c r="D10" s="2">
        <v>2022</v>
      </c>
      <c r="E10" s="2">
        <v>2023</v>
      </c>
      <c r="F10" s="2">
        <v>2024</v>
      </c>
      <c r="G10" s="2">
        <v>2025</v>
      </c>
      <c r="H10" s="3">
        <v>2026</v>
      </c>
    </row>
    <row r="11" spans="1:8" x14ac:dyDescent="0.35">
      <c r="A11" s="4" t="s">
        <v>2</v>
      </c>
      <c r="B11" s="7">
        <f>34600*12</f>
        <v>415200</v>
      </c>
      <c r="C11" s="7">
        <f>35300*12</f>
        <v>423600</v>
      </c>
      <c r="D11" s="7">
        <f>36000*12</f>
        <v>432000</v>
      </c>
      <c r="E11" s="7">
        <f>36800*12</f>
        <v>441600</v>
      </c>
      <c r="F11" s="7">
        <f>37500*12</f>
        <v>450000</v>
      </c>
      <c r="G11" s="7">
        <f>38200*12</f>
        <v>458400</v>
      </c>
      <c r="H11" s="8">
        <f>39000*12</f>
        <v>468000</v>
      </c>
    </row>
    <row r="12" spans="1:8" x14ac:dyDescent="0.35">
      <c r="A12" s="4" t="s">
        <v>3</v>
      </c>
      <c r="B12" s="9">
        <f>41000*12</f>
        <v>492000</v>
      </c>
      <c r="C12" s="9">
        <f>41800*12</f>
        <v>501600</v>
      </c>
      <c r="D12" s="9">
        <f>42600*12</f>
        <v>511200</v>
      </c>
      <c r="E12" s="9">
        <f>43500*12</f>
        <v>522000</v>
      </c>
      <c r="F12" s="9">
        <f>44300*12</f>
        <v>531600</v>
      </c>
      <c r="G12" s="9">
        <f>45200*12</f>
        <v>542400</v>
      </c>
      <c r="H12" s="10">
        <f>46100*12</f>
        <v>553200</v>
      </c>
    </row>
    <row r="13" spans="1:8" ht="15" thickBot="1" x14ac:dyDescent="0.4">
      <c r="A13" s="5" t="s">
        <v>4</v>
      </c>
      <c r="B13" s="11">
        <f>45200*12</f>
        <v>542400</v>
      </c>
      <c r="C13" s="11">
        <f>46100*12</f>
        <v>553200</v>
      </c>
      <c r="D13" s="11">
        <f>47000*12</f>
        <v>564000</v>
      </c>
      <c r="E13" s="11">
        <f>47900*12</f>
        <v>574800</v>
      </c>
      <c r="F13" s="11">
        <f>48900*12</f>
        <v>586800</v>
      </c>
      <c r="G13" s="11">
        <f>49900*12</f>
        <v>598800</v>
      </c>
      <c r="H13" s="12">
        <f>50900*12</f>
        <v>610800</v>
      </c>
    </row>
    <row r="15" spans="1:8" x14ac:dyDescent="0.35">
      <c r="B15" s="13">
        <f t="shared" ref="B15:H15" si="0">(B11+B12+B13)/3</f>
        <v>483200</v>
      </c>
      <c r="C15" s="13">
        <f t="shared" si="0"/>
        <v>492800</v>
      </c>
      <c r="D15" s="13">
        <f t="shared" si="0"/>
        <v>502400</v>
      </c>
      <c r="E15" s="13">
        <f t="shared" si="0"/>
        <v>512800</v>
      </c>
      <c r="F15" s="13">
        <f t="shared" si="0"/>
        <v>522800</v>
      </c>
      <c r="G15" s="13">
        <f t="shared" si="0"/>
        <v>533200</v>
      </c>
      <c r="H15" s="13">
        <f t="shared" si="0"/>
        <v>544000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A7" sqref="A7"/>
    </sheetView>
  </sheetViews>
  <sheetFormatPr defaultRowHeight="14.5" x14ac:dyDescent="0.35"/>
  <cols>
    <col min="1" max="1" width="33.7265625" customWidth="1"/>
    <col min="2" max="2" width="11.54296875" bestFit="1" customWidth="1"/>
    <col min="4" max="4" width="11.54296875" bestFit="1" customWidth="1"/>
    <col min="5" max="5" width="10.54296875" bestFit="1" customWidth="1"/>
    <col min="7" max="8" width="10.54296875" bestFit="1" customWidth="1"/>
  </cols>
  <sheetData>
    <row r="1" spans="1:8" ht="18.5" x14ac:dyDescent="0.45">
      <c r="A1" s="17" t="s">
        <v>7</v>
      </c>
    </row>
    <row r="3" spans="1:8" x14ac:dyDescent="0.35">
      <c r="A3" s="6" t="s">
        <v>18</v>
      </c>
    </row>
    <row r="5" spans="1:8" x14ac:dyDescent="0.35">
      <c r="A5" t="s">
        <v>23</v>
      </c>
    </row>
    <row r="6" spans="1:8" x14ac:dyDescent="0.35">
      <c r="A6" t="s">
        <v>36</v>
      </c>
    </row>
    <row r="7" spans="1:8" x14ac:dyDescent="0.35">
      <c r="A7" t="s">
        <v>49</v>
      </c>
    </row>
    <row r="9" spans="1:8" x14ac:dyDescent="0.35">
      <c r="A9" s="16" t="s">
        <v>10</v>
      </c>
      <c r="B9" s="16"/>
      <c r="C9" s="16"/>
      <c r="D9" s="16"/>
    </row>
    <row r="10" spans="1:8" x14ac:dyDescent="0.35">
      <c r="E10" s="14" t="s">
        <v>11</v>
      </c>
      <c r="F10" s="14" t="s">
        <v>12</v>
      </c>
      <c r="G10" s="14" t="s">
        <v>13</v>
      </c>
      <c r="H10" s="14" t="s">
        <v>14</v>
      </c>
    </row>
    <row r="11" spans="1:8" x14ac:dyDescent="0.35">
      <c r="A11" s="33" t="s">
        <v>17</v>
      </c>
      <c r="B11" s="34"/>
      <c r="C11" s="34"/>
      <c r="D11" s="35"/>
      <c r="E11" s="30"/>
      <c r="F11" s="28"/>
      <c r="G11" s="28"/>
      <c r="H11" s="23">
        <f>SUM(E11:G11)</f>
        <v>0</v>
      </c>
    </row>
    <row r="12" spans="1:8" x14ac:dyDescent="0.35">
      <c r="A12" s="33" t="s">
        <v>0</v>
      </c>
      <c r="B12" s="34"/>
      <c r="C12" s="34"/>
      <c r="D12" s="35"/>
      <c r="E12" s="30">
        <v>40000</v>
      </c>
      <c r="F12" s="28">
        <v>40000</v>
      </c>
      <c r="G12" s="28">
        <v>40000</v>
      </c>
      <c r="H12" s="23">
        <f>SUM(E12:G12)</f>
        <v>120000</v>
      </c>
    </row>
    <row r="13" spans="1:8" x14ac:dyDescent="0.35">
      <c r="A13" s="33" t="s">
        <v>16</v>
      </c>
      <c r="B13" s="34"/>
      <c r="C13" s="34"/>
      <c r="D13" s="35"/>
      <c r="E13" s="30"/>
      <c r="F13" s="28"/>
      <c r="G13" s="28"/>
      <c r="H13" s="23">
        <f>SUM(E13:G13)</f>
        <v>0</v>
      </c>
    </row>
    <row r="14" spans="1:8" x14ac:dyDescent="0.35">
      <c r="A14" s="33" t="s">
        <v>15</v>
      </c>
      <c r="B14" s="34"/>
      <c r="C14" s="34"/>
      <c r="D14" s="35"/>
      <c r="E14" s="30"/>
      <c r="F14" s="28"/>
      <c r="G14" s="28"/>
      <c r="H14" s="23"/>
    </row>
    <row r="15" spans="1:8" ht="15" thickBot="1" x14ac:dyDescent="0.4">
      <c r="A15" s="36" t="s">
        <v>14</v>
      </c>
      <c r="B15" s="15"/>
      <c r="C15" s="15"/>
      <c r="D15" s="31"/>
      <c r="E15" s="31"/>
      <c r="F15" s="24"/>
      <c r="G15" s="24"/>
      <c r="H15" s="24">
        <f>SUM(H11:H14)</f>
        <v>120000</v>
      </c>
    </row>
    <row r="17" spans="1:8" x14ac:dyDescent="0.35">
      <c r="A17" s="16" t="s">
        <v>8</v>
      </c>
      <c r="B17" s="16"/>
      <c r="C17" s="16"/>
      <c r="D17" s="16"/>
    </row>
    <row r="18" spans="1:8" ht="7.5" customHeight="1" x14ac:dyDescent="0.35"/>
    <row r="19" spans="1:8" x14ac:dyDescent="0.35">
      <c r="A19" s="18" t="s">
        <v>22</v>
      </c>
      <c r="B19" s="18"/>
      <c r="C19" s="18"/>
      <c r="D19" s="18"/>
    </row>
    <row r="20" spans="1:8" x14ac:dyDescent="0.35">
      <c r="A20" t="s">
        <v>21</v>
      </c>
      <c r="H20" s="6" t="s">
        <v>20</v>
      </c>
    </row>
    <row r="21" spans="1:8" x14ac:dyDescent="0.35">
      <c r="A21" s="37"/>
      <c r="B21" s="29"/>
      <c r="C21" s="29"/>
      <c r="D21" s="29"/>
      <c r="E21" s="19"/>
      <c r="F21" s="19"/>
      <c r="G21" s="20"/>
      <c r="H21" s="28"/>
    </row>
    <row r="22" spans="1:8" x14ac:dyDescent="0.35">
      <c r="A22" s="37"/>
      <c r="B22" s="29"/>
      <c r="C22" s="29"/>
      <c r="D22" s="29"/>
      <c r="E22" s="19"/>
      <c r="F22" s="19"/>
      <c r="G22" s="20"/>
      <c r="H22" s="28"/>
    </row>
    <row r="23" spans="1:8" x14ac:dyDescent="0.35">
      <c r="A23" s="37"/>
      <c r="B23" s="29"/>
      <c r="C23" s="29"/>
      <c r="D23" s="29"/>
      <c r="E23" s="19"/>
      <c r="F23" s="19"/>
      <c r="G23" s="20"/>
      <c r="H23" s="28"/>
    </row>
    <row r="24" spans="1:8" x14ac:dyDescent="0.35">
      <c r="A24" s="38"/>
      <c r="B24" s="21"/>
      <c r="C24" s="21"/>
      <c r="D24" s="21"/>
      <c r="E24" s="21"/>
      <c r="F24" s="21"/>
      <c r="G24" s="22"/>
      <c r="H24" s="28"/>
    </row>
    <row r="25" spans="1:8" x14ac:dyDescent="0.35">
      <c r="A25" s="38"/>
      <c r="B25" s="21"/>
      <c r="C25" s="21"/>
      <c r="D25" s="21"/>
      <c r="E25" s="21"/>
      <c r="F25" s="21"/>
      <c r="G25" s="22"/>
      <c r="H25" s="28"/>
    </row>
    <row r="26" spans="1:8" ht="15" thickBot="1" x14ac:dyDescent="0.4">
      <c r="A26" s="25" t="s">
        <v>14</v>
      </c>
      <c r="B26" s="26"/>
      <c r="C26" s="26"/>
      <c r="D26" s="26"/>
      <c r="E26" s="26"/>
      <c r="F26" s="26"/>
      <c r="G26" s="26"/>
      <c r="H26" s="27">
        <f>SUM(H21:H25)</f>
        <v>0</v>
      </c>
    </row>
    <row r="28" spans="1:8" x14ac:dyDescent="0.35">
      <c r="A28" s="16" t="s">
        <v>26</v>
      </c>
    </row>
    <row r="29" spans="1:8" ht="7.5" customHeight="1" x14ac:dyDescent="0.35"/>
    <row r="30" spans="1:8" s="41" customFormat="1" ht="13" x14ac:dyDescent="0.3">
      <c r="A30" s="40" t="s">
        <v>27</v>
      </c>
    </row>
    <row r="31" spans="1:8" s="41" customFormat="1" ht="13" x14ac:dyDescent="0.3">
      <c r="A31" s="41" t="s">
        <v>24</v>
      </c>
    </row>
    <row r="32" spans="1:8" s="41" customFormat="1" ht="13" x14ac:dyDescent="0.3">
      <c r="A32" s="41" t="s">
        <v>25</v>
      </c>
    </row>
    <row r="33" spans="1:8" s="41" customFormat="1" ht="7.5" customHeight="1" x14ac:dyDescent="0.3"/>
    <row r="34" spans="1:8" s="41" customFormat="1" ht="13.5" thickBot="1" x14ac:dyDescent="0.35">
      <c r="A34" s="40" t="s">
        <v>6</v>
      </c>
    </row>
    <row r="35" spans="1:8" s="41" customFormat="1" ht="13.5" thickBot="1" x14ac:dyDescent="0.35">
      <c r="A35" s="42" t="s">
        <v>1</v>
      </c>
      <c r="B35" s="43">
        <v>2020</v>
      </c>
      <c r="C35" s="43">
        <v>2021</v>
      </c>
      <c r="D35" s="43">
        <v>2022</v>
      </c>
      <c r="E35" s="43">
        <v>2023</v>
      </c>
      <c r="F35" s="43">
        <v>2024</v>
      </c>
      <c r="G35" s="43">
        <v>2025</v>
      </c>
      <c r="H35" s="44">
        <v>2026</v>
      </c>
    </row>
    <row r="36" spans="1:8" s="41" customFormat="1" ht="13" x14ac:dyDescent="0.3">
      <c r="A36" s="45" t="s">
        <v>2</v>
      </c>
      <c r="B36" s="46">
        <f>34600*12</f>
        <v>415200</v>
      </c>
      <c r="C36" s="46">
        <f>35300*12</f>
        <v>423600</v>
      </c>
      <c r="D36" s="46">
        <f>36000*12</f>
        <v>432000</v>
      </c>
      <c r="E36" s="46">
        <f>36800*12</f>
        <v>441600</v>
      </c>
      <c r="F36" s="46">
        <f>37500*12</f>
        <v>450000</v>
      </c>
      <c r="G36" s="46">
        <f>38200*12</f>
        <v>458400</v>
      </c>
      <c r="H36" s="47">
        <f>39000*12</f>
        <v>468000</v>
      </c>
    </row>
    <row r="37" spans="1:8" s="41" customFormat="1" ht="13" x14ac:dyDescent="0.3">
      <c r="A37" s="45" t="s">
        <v>3</v>
      </c>
      <c r="B37" s="48">
        <f>41000*12</f>
        <v>492000</v>
      </c>
      <c r="C37" s="48">
        <f>41800*12</f>
        <v>501600</v>
      </c>
      <c r="D37" s="48">
        <f>42600*12</f>
        <v>511200</v>
      </c>
      <c r="E37" s="48">
        <f>43500*12</f>
        <v>522000</v>
      </c>
      <c r="F37" s="48">
        <f>44300*12</f>
        <v>531600</v>
      </c>
      <c r="G37" s="48">
        <f>45200*12</f>
        <v>542400</v>
      </c>
      <c r="H37" s="49">
        <f>46100*12</f>
        <v>553200</v>
      </c>
    </row>
    <row r="38" spans="1:8" s="41" customFormat="1" ht="13.5" thickBot="1" x14ac:dyDescent="0.35">
      <c r="A38" s="50" t="s">
        <v>4</v>
      </c>
      <c r="B38" s="51">
        <f>45200*12</f>
        <v>542400</v>
      </c>
      <c r="C38" s="51">
        <f>46100*12</f>
        <v>553200</v>
      </c>
      <c r="D38" s="51">
        <f>47000*12</f>
        <v>564000</v>
      </c>
      <c r="E38" s="51">
        <f>47900*12</f>
        <v>574800</v>
      </c>
      <c r="F38" s="51">
        <f>48900*12</f>
        <v>586800</v>
      </c>
      <c r="G38" s="51">
        <f>49900*12</f>
        <v>598800</v>
      </c>
      <c r="H38" s="52">
        <f>50900*12</f>
        <v>610800</v>
      </c>
    </row>
    <row r="39" spans="1:8" ht="7.5" customHeight="1" x14ac:dyDescent="0.35"/>
    <row r="40" spans="1:8" s="41" customFormat="1" ht="13" x14ac:dyDescent="0.3">
      <c r="A40" s="40" t="s">
        <v>28</v>
      </c>
    </row>
    <row r="41" spans="1:8" s="41" customFormat="1" ht="13" x14ac:dyDescent="0.3">
      <c r="A41" s="41" t="s">
        <v>29</v>
      </c>
    </row>
    <row r="42" spans="1:8" s="41" customFormat="1" ht="13" x14ac:dyDescent="0.3">
      <c r="A42" s="41" t="s">
        <v>47</v>
      </c>
    </row>
    <row r="43" spans="1:8" s="41" customFormat="1" ht="13" x14ac:dyDescent="0.3">
      <c r="A43" s="41" t="s">
        <v>30</v>
      </c>
    </row>
    <row r="44" spans="1:8" s="41" customFormat="1" ht="13" x14ac:dyDescent="0.3">
      <c r="A44" s="41" t="s">
        <v>31</v>
      </c>
    </row>
    <row r="45" spans="1:8" s="41" customFormat="1" ht="13" x14ac:dyDescent="0.3">
      <c r="A45" s="41" t="s">
        <v>32</v>
      </c>
    </row>
    <row r="46" spans="1:8" s="41" customFormat="1" ht="7.5" customHeight="1" x14ac:dyDescent="0.3"/>
    <row r="47" spans="1:8" s="41" customFormat="1" ht="13" x14ac:dyDescent="0.3">
      <c r="A47" s="40" t="s">
        <v>33</v>
      </c>
    </row>
    <row r="48" spans="1:8" s="41" customFormat="1" ht="13" x14ac:dyDescent="0.3">
      <c r="A48" s="41" t="s">
        <v>34</v>
      </c>
    </row>
    <row r="49" spans="1:8" s="41" customFormat="1" ht="7.5" customHeight="1" x14ac:dyDescent="0.3"/>
    <row r="50" spans="1:8" s="41" customFormat="1" ht="13" x14ac:dyDescent="0.3">
      <c r="A50" s="40" t="s">
        <v>35</v>
      </c>
    </row>
    <row r="51" spans="1:8" s="41" customFormat="1" ht="13" x14ac:dyDescent="0.3">
      <c r="A51" s="41" t="s">
        <v>37</v>
      </c>
    </row>
    <row r="52" spans="1:8" s="41" customFormat="1" ht="13" x14ac:dyDescent="0.3">
      <c r="A52" s="41" t="s">
        <v>38</v>
      </c>
    </row>
    <row r="53" spans="1:8" s="41" customFormat="1" ht="13" x14ac:dyDescent="0.3">
      <c r="A53" s="41" t="s">
        <v>48</v>
      </c>
    </row>
    <row r="54" spans="1:8" s="41" customFormat="1" ht="13" x14ac:dyDescent="0.3">
      <c r="A54" s="41" t="s">
        <v>39</v>
      </c>
    </row>
    <row r="57" spans="1:8" ht="15" thickBot="1" x14ac:dyDescent="0.4">
      <c r="A57" s="6" t="s">
        <v>43</v>
      </c>
      <c r="C57" s="32"/>
      <c r="E57" s="39"/>
      <c r="F57" s="39"/>
      <c r="G57" s="39"/>
      <c r="H57" s="39"/>
    </row>
    <row r="58" spans="1:8" x14ac:dyDescent="0.35">
      <c r="C58" s="32"/>
      <c r="E58" t="s">
        <v>44</v>
      </c>
    </row>
    <row r="59" spans="1:8" x14ac:dyDescent="0.35">
      <c r="E59" t="s">
        <v>45</v>
      </c>
    </row>
    <row r="63" spans="1:8" x14ac:dyDescent="0.35">
      <c r="A63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activeCell="B1" sqref="B1"/>
    </sheetView>
  </sheetViews>
  <sheetFormatPr defaultRowHeight="14.5" x14ac:dyDescent="0.35"/>
  <cols>
    <col min="1" max="1" width="44.54296875" customWidth="1"/>
    <col min="8" max="8" width="10.54296875" bestFit="1" customWidth="1"/>
  </cols>
  <sheetData>
    <row r="1" spans="1:8" ht="18.5" x14ac:dyDescent="0.45">
      <c r="A1" s="17" t="s">
        <v>7</v>
      </c>
    </row>
    <row r="3" spans="1:8" x14ac:dyDescent="0.35">
      <c r="A3" s="6" t="s">
        <v>18</v>
      </c>
    </row>
    <row r="5" spans="1:8" x14ac:dyDescent="0.35">
      <c r="A5" t="s">
        <v>23</v>
      </c>
    </row>
    <row r="6" spans="1:8" x14ac:dyDescent="0.35">
      <c r="A6" t="s">
        <v>36</v>
      </c>
    </row>
    <row r="7" spans="1:8" x14ac:dyDescent="0.35">
      <c r="A7" t="s">
        <v>9</v>
      </c>
    </row>
    <row r="9" spans="1:8" x14ac:dyDescent="0.35">
      <c r="A9" s="16" t="s">
        <v>10</v>
      </c>
      <c r="B9" s="16"/>
      <c r="C9" s="16"/>
      <c r="D9" s="16"/>
    </row>
    <row r="10" spans="1:8" x14ac:dyDescent="0.35">
      <c r="E10" s="14" t="s">
        <v>11</v>
      </c>
      <c r="F10" s="14" t="s">
        <v>12</v>
      </c>
      <c r="G10" s="14" t="s">
        <v>13</v>
      </c>
      <c r="H10" s="14" t="s">
        <v>14</v>
      </c>
    </row>
    <row r="11" spans="1:8" x14ac:dyDescent="0.35">
      <c r="A11" s="33" t="s">
        <v>17</v>
      </c>
      <c r="B11" s="34"/>
      <c r="C11" s="34"/>
      <c r="D11" s="35"/>
      <c r="E11" s="30">
        <v>492000</v>
      </c>
      <c r="F11" s="28">
        <v>501600</v>
      </c>
      <c r="G11" s="28">
        <v>511200</v>
      </c>
      <c r="H11" s="23">
        <f>SUM(E11:G11)</f>
        <v>1504800</v>
      </c>
    </row>
    <row r="12" spans="1:8" x14ac:dyDescent="0.35">
      <c r="A12" s="33" t="s">
        <v>0</v>
      </c>
      <c r="B12" s="34"/>
      <c r="C12" s="34"/>
      <c r="D12" s="35"/>
      <c r="E12" s="30">
        <v>40000</v>
      </c>
      <c r="F12" s="28">
        <v>40000</v>
      </c>
      <c r="G12" s="28">
        <v>40000</v>
      </c>
      <c r="H12" s="23">
        <f>SUM(E12:G12)</f>
        <v>120000</v>
      </c>
    </row>
    <row r="13" spans="1:8" x14ac:dyDescent="0.35">
      <c r="A13" s="33" t="s">
        <v>16</v>
      </c>
      <c r="B13" s="34"/>
      <c r="C13" s="34"/>
      <c r="D13" s="35"/>
      <c r="E13" s="30"/>
      <c r="F13" s="28">
        <v>30000</v>
      </c>
      <c r="G13" s="28">
        <v>30000</v>
      </c>
      <c r="H13" s="23">
        <f>SUM(E13:G13)</f>
        <v>60000</v>
      </c>
    </row>
    <row r="14" spans="1:8" x14ac:dyDescent="0.35">
      <c r="A14" s="33" t="s">
        <v>15</v>
      </c>
      <c r="B14" s="34"/>
      <c r="C14" s="34"/>
      <c r="D14" s="35"/>
      <c r="E14" s="30"/>
      <c r="F14" s="28"/>
      <c r="G14" s="28"/>
      <c r="H14" s="23"/>
    </row>
    <row r="15" spans="1:8" ht="15" thickBot="1" x14ac:dyDescent="0.4">
      <c r="A15" s="36" t="s">
        <v>14</v>
      </c>
      <c r="B15" s="15"/>
      <c r="C15" s="15"/>
      <c r="D15" s="31"/>
      <c r="E15" s="31"/>
      <c r="F15" s="24"/>
      <c r="G15" s="24"/>
      <c r="H15" s="24">
        <f>SUM(H11:H14)</f>
        <v>1684800</v>
      </c>
    </row>
    <row r="17" spans="1:8" x14ac:dyDescent="0.35">
      <c r="A17" s="16" t="s">
        <v>8</v>
      </c>
      <c r="B17" s="16"/>
      <c r="C17" s="16"/>
      <c r="D17" s="16"/>
    </row>
    <row r="19" spans="1:8" x14ac:dyDescent="0.35">
      <c r="A19" s="18" t="s">
        <v>19</v>
      </c>
      <c r="B19" s="18"/>
      <c r="C19" s="18"/>
      <c r="D19" s="18"/>
    </row>
    <row r="20" spans="1:8" x14ac:dyDescent="0.35">
      <c r="A20" t="s">
        <v>21</v>
      </c>
      <c r="H20" s="6" t="s">
        <v>20</v>
      </c>
    </row>
    <row r="21" spans="1:8" x14ac:dyDescent="0.35">
      <c r="A21" s="37" t="s">
        <v>40</v>
      </c>
      <c r="B21" s="29"/>
      <c r="C21" s="29"/>
      <c r="D21" s="29"/>
      <c r="E21" s="19"/>
      <c r="F21" s="19"/>
      <c r="G21" s="20"/>
      <c r="H21" s="28">
        <v>450000</v>
      </c>
    </row>
    <row r="22" spans="1:8" x14ac:dyDescent="0.35">
      <c r="A22" s="37" t="s">
        <v>41</v>
      </c>
      <c r="B22" s="29"/>
      <c r="C22" s="29"/>
      <c r="D22" s="29"/>
      <c r="E22" s="19"/>
      <c r="F22" s="19"/>
      <c r="G22" s="20"/>
      <c r="H22" s="28">
        <v>650000</v>
      </c>
    </row>
    <row r="23" spans="1:8" x14ac:dyDescent="0.35">
      <c r="A23" s="37" t="s">
        <v>42</v>
      </c>
      <c r="B23" s="29"/>
      <c r="C23" s="29"/>
      <c r="D23" s="29"/>
      <c r="E23" s="19"/>
      <c r="F23" s="19"/>
      <c r="G23" s="20"/>
      <c r="H23" s="28">
        <v>600000</v>
      </c>
    </row>
    <row r="24" spans="1:8" x14ac:dyDescent="0.35">
      <c r="A24" s="38"/>
      <c r="B24" s="21"/>
      <c r="C24" s="21"/>
      <c r="D24" s="21"/>
      <c r="E24" s="21"/>
      <c r="F24" s="21"/>
      <c r="G24" s="22"/>
      <c r="H24" s="28"/>
    </row>
    <row r="25" spans="1:8" x14ac:dyDescent="0.35">
      <c r="A25" s="38"/>
      <c r="B25" s="21"/>
      <c r="C25" s="21"/>
      <c r="D25" s="21"/>
      <c r="E25" s="21"/>
      <c r="F25" s="21"/>
      <c r="G25" s="22"/>
      <c r="H25" s="28"/>
    </row>
    <row r="26" spans="1:8" ht="15" thickBot="1" x14ac:dyDescent="0.4">
      <c r="A26" s="25" t="s">
        <v>14</v>
      </c>
      <c r="B26" s="26"/>
      <c r="C26" s="26"/>
      <c r="D26" s="26"/>
      <c r="E26" s="26"/>
      <c r="F26" s="26"/>
      <c r="G26" s="26"/>
      <c r="H26" s="27">
        <f>SUM(H21:H25)</f>
        <v>1700000</v>
      </c>
    </row>
    <row r="28" spans="1:8" x14ac:dyDescent="0.35">
      <c r="A28" s="16" t="s">
        <v>26</v>
      </c>
    </row>
    <row r="30" spans="1:8" s="41" customFormat="1" ht="13" x14ac:dyDescent="0.3">
      <c r="A30" s="40" t="s">
        <v>27</v>
      </c>
    </row>
    <row r="31" spans="1:8" s="41" customFormat="1" ht="13" x14ac:dyDescent="0.3">
      <c r="A31" s="41" t="s">
        <v>24</v>
      </c>
    </row>
    <row r="32" spans="1:8" s="41" customFormat="1" ht="13" x14ac:dyDescent="0.3">
      <c r="A32" s="41" t="s">
        <v>25</v>
      </c>
    </row>
    <row r="33" spans="1:8" ht="7.5" customHeight="1" x14ac:dyDescent="0.35"/>
    <row r="34" spans="1:8" s="41" customFormat="1" ht="13.5" thickBot="1" x14ac:dyDescent="0.35">
      <c r="A34" s="40" t="s">
        <v>6</v>
      </c>
    </row>
    <row r="35" spans="1:8" s="41" customFormat="1" ht="13.5" thickBot="1" x14ac:dyDescent="0.35">
      <c r="A35" s="42" t="s">
        <v>1</v>
      </c>
      <c r="B35" s="43">
        <v>2020</v>
      </c>
      <c r="C35" s="43">
        <v>2021</v>
      </c>
      <c r="D35" s="43">
        <v>2022</v>
      </c>
      <c r="E35" s="43">
        <v>2023</v>
      </c>
      <c r="F35" s="43">
        <v>2024</v>
      </c>
      <c r="G35" s="43">
        <v>2025</v>
      </c>
      <c r="H35" s="44">
        <v>2026</v>
      </c>
    </row>
    <row r="36" spans="1:8" s="41" customFormat="1" ht="13" x14ac:dyDescent="0.3">
      <c r="A36" s="45" t="s">
        <v>2</v>
      </c>
      <c r="B36" s="46">
        <f>34600*12</f>
        <v>415200</v>
      </c>
      <c r="C36" s="46">
        <f>35300*12</f>
        <v>423600</v>
      </c>
      <c r="D36" s="46">
        <f>36000*12</f>
        <v>432000</v>
      </c>
      <c r="E36" s="46">
        <f>36800*12</f>
        <v>441600</v>
      </c>
      <c r="F36" s="46">
        <f>37500*12</f>
        <v>450000</v>
      </c>
      <c r="G36" s="46">
        <f>38200*12</f>
        <v>458400</v>
      </c>
      <c r="H36" s="47">
        <f>39000*12</f>
        <v>468000</v>
      </c>
    </row>
    <row r="37" spans="1:8" s="41" customFormat="1" ht="13" x14ac:dyDescent="0.3">
      <c r="A37" s="45" t="s">
        <v>3</v>
      </c>
      <c r="B37" s="48">
        <f>41000*12</f>
        <v>492000</v>
      </c>
      <c r="C37" s="48">
        <f>41800*12</f>
        <v>501600</v>
      </c>
      <c r="D37" s="48">
        <f>42600*12</f>
        <v>511200</v>
      </c>
      <c r="E37" s="48">
        <f>43500*12</f>
        <v>522000</v>
      </c>
      <c r="F37" s="48">
        <f>44300*12</f>
        <v>531600</v>
      </c>
      <c r="G37" s="48">
        <f>45200*12</f>
        <v>542400</v>
      </c>
      <c r="H37" s="49">
        <f>46100*12</f>
        <v>553200</v>
      </c>
    </row>
    <row r="38" spans="1:8" s="41" customFormat="1" ht="13.5" thickBot="1" x14ac:dyDescent="0.35">
      <c r="A38" s="50" t="s">
        <v>4</v>
      </c>
      <c r="B38" s="51">
        <f>45200*12</f>
        <v>542400</v>
      </c>
      <c r="C38" s="51">
        <f>46100*12</f>
        <v>553200</v>
      </c>
      <c r="D38" s="51">
        <f>47000*12</f>
        <v>564000</v>
      </c>
      <c r="E38" s="51">
        <f>47900*12</f>
        <v>574800</v>
      </c>
      <c r="F38" s="51">
        <f>48900*12</f>
        <v>586800</v>
      </c>
      <c r="G38" s="51">
        <f>49900*12</f>
        <v>598800</v>
      </c>
      <c r="H38" s="52">
        <f>50900*12</f>
        <v>610800</v>
      </c>
    </row>
    <row r="39" spans="1:8" ht="7.5" customHeight="1" x14ac:dyDescent="0.35"/>
    <row r="40" spans="1:8" s="41" customFormat="1" ht="13" x14ac:dyDescent="0.3">
      <c r="A40" s="40" t="s">
        <v>28</v>
      </c>
    </row>
    <row r="41" spans="1:8" s="41" customFormat="1" ht="13" x14ac:dyDescent="0.3">
      <c r="A41" s="41" t="s">
        <v>29</v>
      </c>
    </row>
    <row r="42" spans="1:8" s="41" customFormat="1" ht="13" x14ac:dyDescent="0.3">
      <c r="A42" s="41" t="s">
        <v>47</v>
      </c>
    </row>
    <row r="43" spans="1:8" s="41" customFormat="1" ht="13" x14ac:dyDescent="0.3">
      <c r="A43" s="41" t="s">
        <v>30</v>
      </c>
    </row>
    <row r="44" spans="1:8" s="41" customFormat="1" ht="13" x14ac:dyDescent="0.3">
      <c r="A44" s="41" t="s">
        <v>31</v>
      </c>
    </row>
    <row r="45" spans="1:8" s="41" customFormat="1" ht="13" x14ac:dyDescent="0.3">
      <c r="A45" s="41" t="s">
        <v>32</v>
      </c>
    </row>
    <row r="46" spans="1:8" s="41" customFormat="1" ht="7.5" customHeight="1" x14ac:dyDescent="0.3"/>
    <row r="47" spans="1:8" s="41" customFormat="1" ht="13" x14ac:dyDescent="0.3">
      <c r="A47" s="40" t="s">
        <v>33</v>
      </c>
    </row>
    <row r="48" spans="1:8" s="41" customFormat="1" ht="13" x14ac:dyDescent="0.3">
      <c r="A48" s="41" t="s">
        <v>34</v>
      </c>
    </row>
    <row r="49" spans="1:1" s="41" customFormat="1" ht="7.5" customHeight="1" x14ac:dyDescent="0.3"/>
    <row r="50" spans="1:1" s="41" customFormat="1" ht="13" x14ac:dyDescent="0.3">
      <c r="A50" s="40" t="s">
        <v>35</v>
      </c>
    </row>
    <row r="51" spans="1:1" s="41" customFormat="1" ht="13" x14ac:dyDescent="0.3">
      <c r="A51" s="41" t="s">
        <v>37</v>
      </c>
    </row>
    <row r="52" spans="1:1" s="41" customFormat="1" ht="13" x14ac:dyDescent="0.3">
      <c r="A52" s="41" t="s">
        <v>38</v>
      </c>
    </row>
    <row r="53" spans="1:1" s="41" customFormat="1" ht="13" x14ac:dyDescent="0.3">
      <c r="A53" s="41" t="s">
        <v>48</v>
      </c>
    </row>
    <row r="54" spans="1:1" s="41" customFormat="1" ht="13" x14ac:dyDescent="0.3">
      <c r="A54" s="41" t="s">
        <v>39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Gns løn phd</vt:lpstr>
      <vt:lpstr>Budget og Finansieringsplan</vt:lpstr>
      <vt:lpstr>Eksempel, budget og finansierin</vt:lpstr>
      <vt:lpstr>'Budget og Finansieringsplan'!Udskriftsområde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Vilholm Ibsen</dc:creator>
  <cp:lastModifiedBy>Annette Bachmann</cp:lastModifiedBy>
  <cp:lastPrinted>2020-08-07T09:10:03Z</cp:lastPrinted>
  <dcterms:created xsi:type="dcterms:W3CDTF">2020-08-05T08:42:23Z</dcterms:created>
  <dcterms:modified xsi:type="dcterms:W3CDTF">2021-05-28T12:40:07Z</dcterms:modified>
</cp:coreProperties>
</file>